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unstructstorage.danskenet.net\p-i-37fm-79$\31DKALL\Data &amp; Analytics\BAU\UK Finance - PostcodeLending\Output\need publishable\"/>
    </mc:Choice>
  </mc:AlternateContent>
  <xr:revisionPtr revIDLastSave="0" documentId="8_{D4F46FAA-7DA8-4C2B-96FC-CB6097151925}" xr6:coauthVersionLast="47" xr6:coauthVersionMax="47" xr10:uidLastSave="{00000000-0000-0000-0000-000000000000}"/>
  <bookViews>
    <workbookView xWindow="-110" yWindow="-110" windowWidth="19420" windowHeight="11500" activeTab="1" xr2:uid="{1C6C6449-957C-4263-BFC4-A95EA314A45C}"/>
  </bookViews>
  <sheets>
    <sheet name="Postcode sector lookup" sheetId="1" r:id="rId1"/>
    <sheet name="All postcode data" sheetId="2" r:id="rId2"/>
  </sheets>
  <definedNames>
    <definedName name="_xlnm._FilterDatabase" localSheetId="1" hidden="1">'All postcode data'!$A$8:$E$11405</definedName>
    <definedName name="FirstBitOfPostcode" localSheetId="1">#REF!</definedName>
    <definedName name="FirstBitOfPostcode" localSheetId="0">'Postcode sector lookup'!$K$7</definedName>
    <definedName name="FirstBitOfPostcode">#REF!</definedName>
    <definedName name="LengthOfPostcodeString" localSheetId="1">#REF!</definedName>
    <definedName name="LengthOfPostcodeString" localSheetId="0">'Postcode sector lookup'!$J$7</definedName>
    <definedName name="LengthOfPostcodeString">#REF!</definedName>
    <definedName name="NumberOfLettersInPostcodeDistrict" localSheetId="0">'Postcode sector lookup'!$M$7</definedName>
    <definedName name="PositionOfLastNumberInPostcodeString" localSheetId="1">#REF!</definedName>
    <definedName name="PositionOfLastNumberInPostcodeString" localSheetId="0">'Postcode sector lookup'!$I$7</definedName>
    <definedName name="PositionOfLastNumberInPostcodeString">#REF!</definedName>
    <definedName name="PostcodeArea" localSheetId="1">#REF!</definedName>
    <definedName name="PostcodeArea" localSheetId="0">'Postcode sector lookup'!$G$9</definedName>
    <definedName name="PostcodeArea">#REF!</definedName>
    <definedName name="PostcodeDistrict" localSheetId="1">#REF!</definedName>
    <definedName name="PostcodeDistrict" localSheetId="0">'Postcode sector lookup'!$I$9</definedName>
    <definedName name="PostcodeDistrict">#REF!</definedName>
    <definedName name="PostcodeFormatted" localSheetId="0">'Postcode sector lookup'!$H$7</definedName>
    <definedName name="PostcodeNoSpaces" localSheetId="1">#REF!</definedName>
    <definedName name="PostcodeNoSpaces" localSheetId="0">'Postcode sector lookup'!$G$7</definedName>
    <definedName name="PostcodeNoSpaces">#REF!</definedName>
    <definedName name="PostcodeSector" localSheetId="1">#REF!</definedName>
    <definedName name="PostcodeSector" localSheetId="0">'Postcode sector lookup'!$A$9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1">#REF!</definedName>
    <definedName name="SecondBitOfPostcode" localSheetId="0">'Postcode sector lookup'!$L$7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7" i="1"/>
  <c r="C5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I7" i="1" s="1"/>
  <c r="K7" i="1" l="1"/>
  <c r="J7" i="1"/>
  <c r="L7" i="1" s="1"/>
  <c r="I9" i="1" l="1"/>
  <c r="G9" i="1" s="1"/>
  <c r="C9" i="1" s="1"/>
  <c r="H7" i="1"/>
  <c r="A9" i="1"/>
  <c r="A14" i="1" s="1"/>
</calcChain>
</file>

<file path=xl/sharedStrings.xml><?xml version="1.0" encoding="utf-8"?>
<sst xmlns="http://schemas.openxmlformats.org/spreadsheetml/2006/main" count="1133" uniqueCount="292">
  <si>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</si>
  <si>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</si>
  <si>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</si>
  <si>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</si>
  <si>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</si>
  <si>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</si>
  <si>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</si>
  <si>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</si>
  <si>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Mortgage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</si>
  <si>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</si>
  <si>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</si>
  <si>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</si>
  <si>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</si>
  <si>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</si>
  <si>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</si>
  <si>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</si>
  <si>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</si>
  <si>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</si>
  <si>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</si>
  <si>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</si>
  <si>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</si>
  <si>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</si>
  <si>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</si>
  <si>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</si>
  <si>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</si>
  <si>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</si>
  <si>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</si>
  <si>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</si>
  <si>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</si>
  <si>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</si>
  <si>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</si>
  <si>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</si>
  <si>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</si>
  <si>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</si>
  <si>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</si>
  <si>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</si>
  <si>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</si>
  <si>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</si>
  <si>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</si>
  <si>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</si>
  <si>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</si>
  <si>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</si>
  <si>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</si>
  <si>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</si>
  <si>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</si>
  <si>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</si>
  <si>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</si>
  <si>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</si>
  <si>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</si>
  <si>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</si>
  <si>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</si>
  <si>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</si>
  <si>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</si>
  <si>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</si>
  <si>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</si>
  <si>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</si>
  <si>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</si>
  <si>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</si>
  <si>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</si>
  <si>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</si>
  <si>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</si>
  <si>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</si>
  <si>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</si>
  <si>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</si>
  <si>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</si>
  <si>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</si>
  <si>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</si>
  <si>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</si>
  <si>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</si>
  <si>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</si>
  <si>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</si>
  <si>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</si>
  <si>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</si>
  <si>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</si>
  <si>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</si>
  <si>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</si>
  <si>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</si>
  <si>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</si>
  <si>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</si>
  <si>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</si>
  <si>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</si>
  <si>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</si>
  <si>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</si>
  <si>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</si>
  <si>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</si>
  <si>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</si>
  <si>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</si>
  <si>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</si>
  <si>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</si>
  <si>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</si>
  <si>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</si>
  <si>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</si>
  <si>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</si>
  <si>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</si>
  <si>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</si>
  <si>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</si>
  <si>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</si>
  <si>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</si>
  <si>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</si>
  <si>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</si>
  <si>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</si>
  <si>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</si>
  <si>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</si>
  <si>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</si>
  <si>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</si>
  <si>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</si>
  <si>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</si>
  <si>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</si>
  <si>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</si>
  <si>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</si>
  <si>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</si>
  <si>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</si>
  <si>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</si>
  <si>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</si>
  <si>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</si>
  <si>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</si>
  <si>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</si>
  <si>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</si>
  <si>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</si>
  <si>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</si>
  <si>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</si>
  <si>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</si>
  <si>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</si>
  <si>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</si>
  <si>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</si>
  <si>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</si>
  <si>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</si>
  <si>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</si>
  <si>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</si>
  <si>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</si>
  <si>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</si>
  <si>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</si>
  <si>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</si>
  <si>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</si>
  <si>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</si>
  <si>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</si>
  <si>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</si>
  <si>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</si>
  <si>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</si>
  <si>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</si>
  <si>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</si>
  <si>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</si>
  <si>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</si>
  <si>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</si>
  <si>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</si>
  <si>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</si>
  <si>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</si>
  <si>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</si>
  <si>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</si>
  <si>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</si>
  <si>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</si>
  <si>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</si>
  <si>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</si>
  <si>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</si>
  <si>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</si>
  <si>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</si>
  <si>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</si>
  <si>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</si>
  <si>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</si>
  <si>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</si>
  <si>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</si>
  <si>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</si>
  <si>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</si>
  <si>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</si>
  <si>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</si>
  <si>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</si>
  <si>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</si>
  <si>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</si>
  <si>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</si>
  <si>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</si>
  <si>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</si>
  <si>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</si>
  <si>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</si>
  <si>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</si>
  <si>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</si>
  <si>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</si>
  <si>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</si>
  <si>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</si>
  <si>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</si>
  <si>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</si>
  <si>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</si>
  <si>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</si>
  <si>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</si>
  <si>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</si>
  <si>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</si>
  <si>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</si>
  <si>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</si>
  <si>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</si>
  <si>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</si>
  <si>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</si>
  <si>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</si>
  <si>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</si>
  <si>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</si>
  <si>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</si>
  <si>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</si>
  <si>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</si>
  <si>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</si>
  <si>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</si>
  <si>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</si>
  <si>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</si>
  <si>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</si>
  <si>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</si>
  <si>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</si>
  <si>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</si>
  <si>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</si>
  <si>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</si>
  <si>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</si>
  <si>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</si>
  <si>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</si>
  <si>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</si>
  <si>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</si>
  <si>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</si>
  <si>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</si>
  <si>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</si>
  <si>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</si>
  <si>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</si>
  <si>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</si>
  <si>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</si>
  <si>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</si>
  <si>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</si>
  <si>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</si>
  <si>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</si>
  <si>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</si>
  <si>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</si>
  <si>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</si>
  <si>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</si>
  <si>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</si>
  <si>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</si>
  <si>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</si>
  <si>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</si>
  <si>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</si>
  <si>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</si>
  <si>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</si>
  <si>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</si>
  <si>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</si>
  <si>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</si>
  <si>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</si>
  <si>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</si>
  <si>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</si>
  <si>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</si>
  <si>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</si>
  <si>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</si>
  <si>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</si>
  <si>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</si>
  <si>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</si>
  <si>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</si>
  <si>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</si>
  <si>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</si>
  <si>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</si>
  <si>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</si>
  <si>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</si>
  <si>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</si>
  <si>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</si>
  <si>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</si>
  <si>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</si>
  <si>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</si>
  <si>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</si>
  <si>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</si>
  <si>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</si>
  <si>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</si>
  <si>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</si>
  <si>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</si>
  <si>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</si>
  <si>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</si>
  <si>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</si>
  <si>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</si>
  <si>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</si>
  <si>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</si>
  <si>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</si>
  <si>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</si>
  <si>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</si>
  <si>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</si>
  <si>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</si>
  <si>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</si>
  <si>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</si>
  <si>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</si>
  <si>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</si>
  <si>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</si>
  <si>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</si>
  <si>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</si>
  <si>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</si>
  <si>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</si>
  <si>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</si>
  <si>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</si>
  <si>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</si>
  <si>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</si>
  <si>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</si>
  <si>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</si>
  <si>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Mortgage loans outstanding, end-December 2024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</si>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</sst>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Aptos Display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1" fillId="0" borderId="0" xfId="2"/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 2" xfId="3" xr:uid="{21A69317-7115-4ED1-82C1-C7002E3A15FE}"/>
    <cellStyle name="Heading 4 2" xfId="5" xr:uid="{B49E700F-4A41-4F0A-9443-EB12FF57FAE0}"/>
    <cellStyle name="Hyperlink 2" xfId="6" xr:uid="{2AA4C279-0575-4202-9DB6-D7C3F1315238}"/>
    <cellStyle name="Normal" xfId="0" builtinId="0"/>
    <cellStyle name="Normal 2 2 2" xfId="2" xr:uid="{04588D52-0C1B-4025-B1CF-E2C37F24A0E1}"/>
    <cellStyle name="Percent 4 2" xfId="4" xr:uid="{C0628D6D-4DDE-4F45-AACD-89DFC06F378E}"/>
    <cellStyle name="Title" xfId="1" builtinId="15"/>
  </cellStyles>
  <dxfs count="5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9B264-70C8-4F9B-8B3D-59ABA02F9B97}">
  <sheetPr>
    <tabColor theme="6" tint="0.79998168889431442"/>
  </sheetPr>
  <dimension ref="A1:AD23"/>
  <sheetViews>
    <sheetView showGridLines="0" zoomScale="90" zoomScaleNormal="90" workbookViewId="0">
      <selection activeCell="A2" sqref="A2"/>
    </sheetView>
  </sheetViews>
  <sheetFormatPr defaultColWidth="9" defaultRowHeight="16.5" customHeight="1" x14ac:dyDescent="0.35"/>
  <cols>
    <col min="1" max="1" width="32.58203125" style="4" customWidth="1"/>
    <col min="2" max="2" width="1.5" style="4" customWidth="1"/>
    <col min="3" max="3" width="29.25" style="4" customWidth="1"/>
    <col min="4" max="4" width="1.83203125" style="4" customWidth="1"/>
    <col min="5" max="5" width="55.33203125" style="4" customWidth="1"/>
    <col min="6" max="6" width="12.33203125" style="4" customWidth="1"/>
    <col min="7" max="28" width="8" style="4" hidden="1" customWidth="1"/>
    <col min="29" max="29" width="8" style="4" customWidth="1"/>
    <col min="30" max="30" width="56.75" style="4" customWidth="1"/>
    <col min="31" max="31" width="17.75" style="4" customWidth="1"/>
    <col min="32" max="16384" width="9" style="4"/>
  </cols>
  <sheetData>
    <row r="1" spans="1:30" ht="30" customHeight="1" x14ac:dyDescent="0.35">
      <c r="A1" s="1" t="s">
        <v>288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5.25" customHeight="1" x14ac:dyDescent="0.35">
      <c r="A2" s="2"/>
      <c r="B2" s="2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5.5" customHeight="1" x14ac:dyDescent="0.35">
      <c r="A3" s="5" t="s">
        <v>0</v>
      </c>
      <c r="B3" s="2"/>
      <c r="C3" s="3"/>
      <c r="D3" s="3"/>
      <c r="E3" s="2"/>
      <c r="F3" s="2"/>
      <c r="G3" s="2"/>
      <c r="H3" s="2"/>
      <c r="I3" s="2">
        <v>20</v>
      </c>
      <c r="J3" s="2">
        <v>19</v>
      </c>
      <c r="K3" s="2">
        <v>18</v>
      </c>
      <c r="L3" s="2">
        <v>17</v>
      </c>
      <c r="M3" s="2">
        <v>16</v>
      </c>
      <c r="N3" s="2">
        <v>15</v>
      </c>
      <c r="O3" s="2">
        <v>14</v>
      </c>
      <c r="P3" s="2">
        <v>13</v>
      </c>
      <c r="Q3" s="2">
        <v>12</v>
      </c>
      <c r="R3" s="2">
        <v>11</v>
      </c>
      <c r="S3" s="2">
        <v>10</v>
      </c>
      <c r="T3" s="2">
        <v>9</v>
      </c>
      <c r="U3" s="2">
        <v>8</v>
      </c>
      <c r="V3" s="2">
        <v>7</v>
      </c>
      <c r="W3" s="2">
        <v>6</v>
      </c>
      <c r="X3" s="2">
        <v>5</v>
      </c>
      <c r="Y3" s="2">
        <v>4</v>
      </c>
      <c r="Z3" s="2">
        <v>3</v>
      </c>
      <c r="AA3" s="2">
        <v>2</v>
      </c>
      <c r="AB3" s="2">
        <v>1</v>
      </c>
      <c r="AC3" s="2"/>
    </row>
    <row r="4" spans="1:30" ht="5.25" customHeight="1" thickBot="1" x14ac:dyDescent="0.4">
      <c r="C4" s="6"/>
      <c r="D4" s="6"/>
      <c r="I4" s="4" t="b">
        <f t="shared" ref="I4:AB4" si="0">ISNUMBER(VALUE(MID($G$7,I$3,1)))</f>
        <v>0</v>
      </c>
      <c r="J4" s="4" t="b">
        <f t="shared" si="0"/>
        <v>0</v>
      </c>
      <c r="K4" s="4" t="b">
        <f t="shared" si="0"/>
        <v>0</v>
      </c>
      <c r="L4" s="4" t="b">
        <f t="shared" si="0"/>
        <v>0</v>
      </c>
      <c r="M4" s="4" t="b">
        <f t="shared" si="0"/>
        <v>0</v>
      </c>
      <c r="N4" s="4" t="b">
        <f t="shared" si="0"/>
        <v>0</v>
      </c>
      <c r="O4" s="4" t="b">
        <f t="shared" si="0"/>
        <v>0</v>
      </c>
      <c r="P4" s="4" t="b">
        <f t="shared" si="0"/>
        <v>0</v>
      </c>
      <c r="Q4" s="4" t="b">
        <f t="shared" si="0"/>
        <v>0</v>
      </c>
      <c r="R4" s="4" t="b">
        <f t="shared" si="0"/>
        <v>0</v>
      </c>
      <c r="S4" s="4" t="b">
        <f t="shared" si="0"/>
        <v>0</v>
      </c>
      <c r="T4" s="4" t="b">
        <f t="shared" si="0"/>
        <v>0</v>
      </c>
      <c r="U4" s="4" t="b">
        <f t="shared" si="0"/>
        <v>0</v>
      </c>
      <c r="V4" s="4" t="b">
        <f t="shared" si="0"/>
        <v>0</v>
      </c>
      <c r="W4" s="4" t="b">
        <f t="shared" si="0"/>
        <v>0</v>
      </c>
      <c r="X4" s="4" t="b">
        <f t="shared" si="0"/>
        <v>0</v>
      </c>
      <c r="Y4" s="4" t="b">
        <f t="shared" si="0"/>
        <v>0</v>
      </c>
      <c r="Z4" s="4" t="b">
        <f t="shared" si="0"/>
        <v>0</v>
      </c>
      <c r="AA4" s="4" t="b">
        <f t="shared" si="0"/>
        <v>0</v>
      </c>
      <c r="AB4" s="4" t="b">
        <f t="shared" si="0"/>
        <v>0</v>
      </c>
    </row>
    <row r="5" spans="1:30" ht="27.75" customHeight="1" thickBot="1" x14ac:dyDescent="0.5">
      <c r="A5" s="7"/>
      <c r="C5" s="8" t="str">
        <f>IF(AND(LEN($A$5)&gt;0,LEN($A$5)&lt;5),"ERROR: INCOMPLETE POSTCODE",IF(OR($A5="",$A5="Type your postcode here"),"",IF(AND(NOT(ISBLANK($G$9)),NOT(ISNA($G$9)))=FALSE,"ERROR, INCOMPLETE OR INVALID","")))</f>
        <v/>
      </c>
      <c r="D5" s="6"/>
    </row>
    <row r="6" spans="1:30" ht="9" customHeight="1" x14ac:dyDescent="0.35">
      <c r="C6" s="6"/>
      <c r="D6" s="6"/>
    </row>
    <row r="7" spans="1:30" ht="24.75" customHeight="1" x14ac:dyDescent="0.35">
      <c r="A7" s="9" t="s">
        <v>1</v>
      </c>
      <c r="D7" s="6"/>
      <c r="G7" s="4" t="str">
        <f>UPPER(SUBSTITUTE(A5," ",""))</f>
        <v/>
      </c>
      <c r="H7" s="4" t="e">
        <f ca="1">FirstBitOfPostcode&amp;" "&amp;SecondBitOfPostcode</f>
        <v>#N/A</v>
      </c>
      <c r="I7" s="4" t="e">
        <f ca="1">OFFSET($A$3,0,MATCH(TRUE,$4:$4,0)-1)</f>
        <v>#N/A</v>
      </c>
      <c r="J7" s="4">
        <f>LEN(PostcodeNoSpaces)</f>
        <v>0</v>
      </c>
      <c r="K7" s="4" t="e">
        <f ca="1">TRIM(MID(PostcodeNoSpaces,1,PositionOfLastNumberInPostcodeString-1))</f>
        <v>#N/A</v>
      </c>
      <c r="L7" s="4" t="e">
        <f ca="1">TRIM(MID(PostcodeNoSpaces,PositionOfLastNumberInPostcodeString,LengthOfPostcodeString-PositionOfLastNumberInPostcodeString+1))</f>
        <v>#N/A</v>
      </c>
    </row>
    <row r="8" spans="1:30" ht="18" customHeight="1" thickBot="1" x14ac:dyDescent="0.4">
      <c r="A8" s="9" t="s">
        <v>2</v>
      </c>
      <c r="B8" s="2"/>
      <c r="C8" s="9" t="s">
        <v>3</v>
      </c>
      <c r="D8" s="6"/>
    </row>
    <row r="9" spans="1:30" ht="16.5" customHeight="1" thickBot="1" x14ac:dyDescent="0.4">
      <c r="A9" s="10" t="e">
        <f ca="1">IF(LEN(C5)&gt;0,"",FirstBitOfPostcode&amp;" "&amp;LEFT(SecondBitOfPostcode,1))</f>
        <v>#N/A</v>
      </c>
      <c r="B9" s="11"/>
      <c r="C9" s="10" t="e">
        <f ca="1">IF(LEN(C5)&gt;0,"",IF(LEN(PostcodeArea)=0,"",PostcodeArea&amp;" - "&amp;INDEX('All postcode data'!$1:$1048576,MATCH(PostcodeArea,'All postcode data'!B:B,0),3)))</f>
        <v>#N/A</v>
      </c>
      <c r="D9" s="6"/>
      <c r="G9" s="10" t="e">
        <f ca="1">IF(ISNUMBER(VALUE(MID(PostcodeDistrict,2,1))),LEFT(PostcodeDistrict,1),LEFT(PostcodeDistrict,2))</f>
        <v>#N/A</v>
      </c>
      <c r="I9" s="12" t="e">
        <f ca="1">FirstBitOfPostcode</f>
        <v>#N/A</v>
      </c>
    </row>
    <row r="10" spans="1:30" ht="16.5" customHeight="1" x14ac:dyDescent="0.35">
      <c r="C10" s="6"/>
      <c r="D10" s="6"/>
    </row>
    <row r="11" spans="1:30" ht="16.5" customHeight="1" x14ac:dyDescent="0.35">
      <c r="A11" s="13" t="s">
        <v>4</v>
      </c>
      <c r="D11" s="6"/>
      <c r="F11" s="14"/>
    </row>
    <row r="12" spans="1:30" s="2" customFormat="1" ht="18" customHeight="1" x14ac:dyDescent="0.35">
      <c r="A12" s="13" t="s">
        <v>5</v>
      </c>
      <c r="B12" s="4"/>
      <c r="C12" s="3"/>
      <c r="AC12" s="4"/>
    </row>
    <row r="13" spans="1:30" ht="16.5" customHeight="1" thickBot="1" x14ac:dyDescent="0.4">
      <c r="A13" s="13"/>
      <c r="B13" s="13"/>
      <c r="C13" s="6"/>
      <c r="E13" s="14"/>
    </row>
    <row r="14" spans="1:30" ht="16.5" customHeight="1" thickBot="1" x14ac:dyDescent="0.4">
      <c r="A14" s="15" t="e">
        <f ca="1">INDEX('All postcode data'!$1:$1048576,MATCH(PostcodeSector,'All postcode data'!$D:$D,0),5)</f>
        <v>#N/A</v>
      </c>
      <c r="E14" s="14"/>
    </row>
    <row r="16" spans="1:30" ht="16.5" customHeight="1" thickBot="1" x14ac:dyDescent="0.4">
      <c r="A16" s="16"/>
      <c r="D16" s="17"/>
    </row>
    <row r="17" spans="1:1" ht="47.25" customHeight="1" thickTop="1" thickBot="1" x14ac:dyDescent="0.4">
      <c r="A17" s="18" t="s">
        <v>6</v>
      </c>
    </row>
    <row r="18" spans="1:1" ht="16.5" customHeight="1" thickTop="1" x14ac:dyDescent="0.35">
      <c r="A18" s="16"/>
    </row>
    <row r="19" spans="1:1" ht="16.5" customHeight="1" x14ac:dyDescent="0.35">
      <c r="A19" s="16"/>
    </row>
    <row r="20" spans="1:1" ht="16.5" customHeight="1" x14ac:dyDescent="0.35">
      <c r="A20" s="16"/>
    </row>
    <row r="21" spans="1:1" ht="16.5" customHeight="1" x14ac:dyDescent="0.35">
      <c r="A21" s="16"/>
    </row>
    <row r="22" spans="1:1" ht="16.5" customHeight="1" x14ac:dyDescent="0.35">
      <c r="A22" s="19"/>
    </row>
    <row r="23" spans="1:1" ht="16.5" customHeight="1" x14ac:dyDescent="0.35">
      <c r="A23" s="19" t="s">
        <v>7</v>
      </c>
    </row>
  </sheetData>
  <sheetProtection selectLockedCells="1"/>
  <conditionalFormatting sqref="A7:B9 D9:AC11 A10:C10 C12:AB13 A14 E14">
    <cfRule type="expression" dxfId="4" priority="4">
      <formula>AND(NOT(ISBLANK($A$9)),NOT(ISNA($A$9)))=FALSE</formula>
    </cfRule>
  </conditionalFormatting>
  <conditionalFormatting sqref="A11:B13">
    <cfRule type="expression" dxfId="3" priority="1">
      <formula>AND(NOT(ISBLANK($A$9)),NOT(ISNA($A$9)))=FALSE</formula>
    </cfRule>
  </conditionalFormatting>
  <conditionalFormatting sqref="C5">
    <cfRule type="expression" dxfId="2" priority="5">
      <formula>LEN($C$5)&gt;0</formula>
    </cfRule>
  </conditionalFormatting>
  <conditionalFormatting sqref="C8:C9">
    <cfRule type="expression" dxfId="1" priority="3">
      <formula>AND(NOT(ISBLANK($A$9)),NOT(ISNA($A$9)))=FALSE</formula>
    </cfRule>
  </conditionalFormatting>
  <conditionalFormatting sqref="C9 G9 I9">
    <cfRule type="expression" dxfId="0" priority="2">
      <formula>AND(NOT(ISBLANK(C9)),NOT(ISNA($A$9)))=FALSE</formula>
    </cfRule>
  </conditionalFormatting>
  <hyperlinks>
    <hyperlink ref="A17" location="'All postcode data'!A1" display="Or click here to browse all geographies" xr:uid="{B56F42FB-E744-4515-998E-D78D214D5433}"/>
  </hyperlinks>
  <pageMargins left="0.7" right="0.7" top="0.75" bottom="0.75" header="0.3" footer="0.3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2BDA9-B496-456E-B72F-8AD0F3F11747}">
  <sheetPr>
    <tabColor theme="6"/>
  </sheetPr>
  <dimension ref="A1:J279"/>
  <sheetViews>
    <sheetView showGridLines="0" tabSelected="1" zoomScale="70" zoomScaleNormal="70" workbookViewId="0">
      <pane ySplit="8" topLeftCell="A240" activePane="bottomLeft" state="frozen"/>
      <selection activeCell="A2" sqref="A2"/>
      <selection pane="bottomLeft" activeCell="E240" sqref="E240"/>
    </sheetView>
  </sheetViews>
  <sheetFormatPr defaultColWidth="9" defaultRowHeight="14.5" outlineLevelRow="1" x14ac:dyDescent="0.35"/>
  <cols>
    <col min="1" max="1" width="31.25" style="4" customWidth="1"/>
    <col min="2" max="2" width="9.58203125" style="29" customWidth="1"/>
    <col min="3" max="3" width="46.25" style="4" customWidth="1"/>
    <col min="4" max="4" width="17.25" style="23" customWidth="1"/>
    <col min="5" max="5" width="22.5" style="24" customWidth="1"/>
    <col min="6" max="16384" width="9" style="4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5" t="s">
        <v>9</v>
      </c>
      <c r="B3" s="21"/>
      <c r="C3" s="22"/>
    </row>
    <row r="4" spans="1:10" ht="9" customHeight="1" thickBot="1" x14ac:dyDescent="0.4">
      <c r="A4" s="16"/>
      <c r="B4" s="21"/>
      <c r="C4" s="22"/>
    </row>
    <row r="5" spans="1:10" s="28" customFormat="1" ht="27.75" customHeight="1" thickBot="1" x14ac:dyDescent="0.35">
      <c r="A5" s="42" t="s">
        <v>10</v>
      </c>
      <c r="B5" s="43"/>
      <c r="C5" s="44"/>
      <c r="D5" s="26"/>
      <c r="E5" s="27">
        <v>2</v>
      </c>
    </row>
    <row r="6" spans="1:10" ht="12" customHeight="1" x14ac:dyDescent="0.35"/>
    <row r="7" spans="1:10" ht="15.75" customHeight="1" x14ac:dyDescent="0.3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3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3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3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35">
      <c r="A11" s="38" t="s">
        <v>16</v>
      </c>
      <c r="B11" s="38" t="s">
        <v>17</v>
      </c>
      <c r="C11" s="39" t="s">
        <v>18</v>
      </c>
      <c r="D11" s="39" t="s">
        <v>21</v>
      </c>
      <c r="E11" s="40">
        <v>1482072</v>
      </c>
      <c r="H11" s="41"/>
      <c r="I11" s="23"/>
    </row>
    <row r="12" spans="1:10" ht="15" customHeight="1" outlineLevel="1" x14ac:dyDescent="0.3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3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3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3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3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24761411</v>
      </c>
      <c r="H16" s="41"/>
      <c r="I16" s="23"/>
    </row>
    <row r="17" spans="1:9" ht="15" customHeight="1" outlineLevel="1" x14ac:dyDescent="0.3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3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12763678</v>
      </c>
      <c r="H18" s="41"/>
      <c r="I18" s="23"/>
    </row>
    <row r="19" spans="1:9" ht="15" customHeight="1" outlineLevel="1" x14ac:dyDescent="0.3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12618354</v>
      </c>
      <c r="H19" s="41"/>
      <c r="I19" s="23"/>
    </row>
    <row r="20" spans="1:9" ht="15" customHeight="1" outlineLevel="1" x14ac:dyDescent="0.3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1012671</v>
      </c>
      <c r="H20" s="41"/>
      <c r="I20" s="23"/>
    </row>
    <row r="21" spans="1:9" ht="15" customHeight="1" outlineLevel="1" x14ac:dyDescent="0.3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848952</v>
      </c>
      <c r="H21" s="41"/>
      <c r="I21" s="23"/>
    </row>
    <row r="22" spans="1:9" ht="15" customHeight="1" outlineLevel="1" x14ac:dyDescent="0.3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3605461</v>
      </c>
      <c r="H22" s="41"/>
      <c r="I22" s="23"/>
    </row>
    <row r="23" spans="1:9" ht="15" customHeight="1" outlineLevel="1" x14ac:dyDescent="0.3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3187082</v>
      </c>
      <c r="H23" s="41"/>
      <c r="I23" s="23"/>
    </row>
    <row r="24" spans="1:9" ht="15" customHeight="1" outlineLevel="1" x14ac:dyDescent="0.35">
      <c r="A24" s="38" t="s">
        <v>16</v>
      </c>
      <c r="B24" s="38" t="s">
        <v>17</v>
      </c>
      <c r="C24" s="39" t="s">
        <v>18</v>
      </c>
      <c r="D24" s="39" t="s">
        <v>34</v>
      </c>
      <c r="E24" s="40">
        <v>1702032</v>
      </c>
      <c r="H24" s="41"/>
      <c r="I24" s="23"/>
    </row>
    <row r="25" spans="1:9" ht="15" customHeight="1" outlineLevel="1" x14ac:dyDescent="0.3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2866446</v>
      </c>
      <c r="H25" s="41"/>
      <c r="I25" s="23"/>
    </row>
    <row r="26" spans="1:9" ht="15" customHeight="1" outlineLevel="1" x14ac:dyDescent="0.3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10018370</v>
      </c>
      <c r="H26" s="41"/>
      <c r="I26" s="23"/>
    </row>
    <row r="27" spans="1:9" ht="15" customHeight="1" outlineLevel="1" x14ac:dyDescent="0.3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3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8295664</v>
      </c>
      <c r="H28" s="41"/>
      <c r="I28" s="23"/>
    </row>
    <row r="29" spans="1:9" ht="15" customHeight="1" outlineLevel="1" x14ac:dyDescent="0.3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4893574</v>
      </c>
      <c r="H29" s="41"/>
      <c r="I29" s="23"/>
    </row>
    <row r="30" spans="1:9" ht="15" customHeight="1" outlineLevel="1" x14ac:dyDescent="0.3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17511317</v>
      </c>
      <c r="H30" s="41"/>
      <c r="I30" s="23"/>
    </row>
    <row r="31" spans="1:9" ht="15" customHeight="1" outlineLevel="1" x14ac:dyDescent="0.3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35">
      <c r="A32" s="38" t="s">
        <v>16</v>
      </c>
      <c r="B32" s="38" t="s">
        <v>17</v>
      </c>
      <c r="C32" s="39" t="s">
        <v>18</v>
      </c>
      <c r="D32" s="39" t="s">
        <v>42</v>
      </c>
      <c r="E32" s="40">
        <v>849844</v>
      </c>
      <c r="H32" s="41"/>
      <c r="I32" s="23"/>
    </row>
    <row r="33" spans="1:9" ht="15" customHeight="1" outlineLevel="1" x14ac:dyDescent="0.3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5995229</v>
      </c>
      <c r="H33" s="41"/>
      <c r="I33" s="23"/>
    </row>
    <row r="34" spans="1:9" ht="15" customHeight="1" outlineLevel="1" x14ac:dyDescent="0.3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11625442</v>
      </c>
      <c r="H34" s="41"/>
      <c r="I34" s="23"/>
    </row>
    <row r="35" spans="1:9" ht="15" customHeight="1" outlineLevel="1" x14ac:dyDescent="0.35">
      <c r="A35" s="38" t="s">
        <v>16</v>
      </c>
      <c r="B35" s="38" t="s">
        <v>17</v>
      </c>
      <c r="C35" s="39" t="s">
        <v>18</v>
      </c>
      <c r="D35" s="39" t="s">
        <v>45</v>
      </c>
      <c r="E35" s="40">
        <v>12246294</v>
      </c>
      <c r="H35" s="41"/>
      <c r="I35" s="23"/>
    </row>
    <row r="36" spans="1:9" ht="15" customHeight="1" outlineLevel="1" x14ac:dyDescent="0.3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41021104</v>
      </c>
      <c r="H36" s="41"/>
      <c r="I36" s="23"/>
    </row>
    <row r="37" spans="1:9" ht="15" customHeight="1" outlineLevel="1" x14ac:dyDescent="0.3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12229236</v>
      </c>
      <c r="H37" s="41"/>
      <c r="I37" s="23"/>
    </row>
    <row r="38" spans="1:9" ht="15" customHeight="1" outlineLevel="1" x14ac:dyDescent="0.3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29823252</v>
      </c>
      <c r="H38" s="41"/>
      <c r="I38" s="23"/>
    </row>
    <row r="39" spans="1:9" ht="15" customHeight="1" outlineLevel="1" x14ac:dyDescent="0.3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19323820</v>
      </c>
      <c r="H39" s="41"/>
      <c r="I39" s="23"/>
    </row>
    <row r="40" spans="1:9" ht="15" customHeight="1" outlineLevel="1" x14ac:dyDescent="0.3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24529313</v>
      </c>
      <c r="H40" s="41"/>
      <c r="I40" s="23"/>
    </row>
    <row r="41" spans="1:9" ht="15" customHeight="1" outlineLevel="1" x14ac:dyDescent="0.3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3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16186706</v>
      </c>
      <c r="H42" s="41"/>
      <c r="I42" s="23"/>
    </row>
    <row r="43" spans="1:9" ht="15" customHeight="1" outlineLevel="1" x14ac:dyDescent="0.3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38365346</v>
      </c>
      <c r="H43" s="41"/>
      <c r="I43" s="23"/>
    </row>
    <row r="44" spans="1:9" ht="15" customHeight="1" outlineLevel="1" x14ac:dyDescent="0.3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16172870</v>
      </c>
      <c r="H44" s="41"/>
      <c r="I44" s="23"/>
    </row>
    <row r="45" spans="1:9" ht="15" customHeight="1" outlineLevel="1" x14ac:dyDescent="0.3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16449158</v>
      </c>
      <c r="H45" s="41"/>
      <c r="I45" s="23"/>
    </row>
    <row r="46" spans="1:9" ht="15" customHeight="1" outlineLevel="1" x14ac:dyDescent="0.3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3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3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20458257</v>
      </c>
      <c r="H48" s="41"/>
      <c r="I48" s="23"/>
    </row>
    <row r="49" spans="1:9" ht="15" customHeight="1" outlineLevel="1" x14ac:dyDescent="0.3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11881545</v>
      </c>
      <c r="H49" s="41"/>
      <c r="I49" s="23"/>
    </row>
    <row r="50" spans="1:9" ht="15" customHeight="1" outlineLevel="1" x14ac:dyDescent="0.3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11926420</v>
      </c>
      <c r="H50" s="41"/>
      <c r="I50" s="23"/>
    </row>
    <row r="51" spans="1:9" ht="15" customHeight="1" outlineLevel="1" x14ac:dyDescent="0.3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3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15679224</v>
      </c>
      <c r="H52" s="41"/>
      <c r="I52" s="23"/>
    </row>
    <row r="53" spans="1:9" ht="15" customHeight="1" outlineLevel="1" x14ac:dyDescent="0.3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12864663</v>
      </c>
      <c r="H53" s="41"/>
      <c r="I53" s="23"/>
    </row>
    <row r="54" spans="1:9" ht="15" customHeight="1" outlineLevel="1" x14ac:dyDescent="0.3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13939784</v>
      </c>
      <c r="H54" s="41"/>
      <c r="I54" s="23"/>
    </row>
    <row r="55" spans="1:9" ht="15" customHeight="1" outlineLevel="1" x14ac:dyDescent="0.3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17633948</v>
      </c>
      <c r="H55" s="41"/>
      <c r="I55" s="23"/>
    </row>
    <row r="56" spans="1:9" ht="15" customHeight="1" outlineLevel="1" x14ac:dyDescent="0.3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35320689</v>
      </c>
      <c r="H56" s="41"/>
      <c r="I56" s="23"/>
    </row>
    <row r="57" spans="1:9" ht="15" customHeight="1" outlineLevel="1" x14ac:dyDescent="0.3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20873703</v>
      </c>
      <c r="H57" s="41"/>
      <c r="I57" s="23"/>
    </row>
    <row r="58" spans="1:9" ht="15" customHeight="1" outlineLevel="1" x14ac:dyDescent="0.3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23351854</v>
      </c>
      <c r="H58" s="41"/>
      <c r="I58" s="23"/>
    </row>
    <row r="59" spans="1:9" ht="15" customHeight="1" outlineLevel="1" x14ac:dyDescent="0.3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20595303</v>
      </c>
      <c r="H59" s="41"/>
      <c r="I59" s="23"/>
    </row>
    <row r="60" spans="1:9" ht="15" customHeight="1" outlineLevel="1" x14ac:dyDescent="0.3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3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11557860</v>
      </c>
      <c r="H61" s="41"/>
      <c r="I61" s="23"/>
    </row>
    <row r="62" spans="1:9" ht="15" customHeight="1" outlineLevel="1" x14ac:dyDescent="0.3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20585689</v>
      </c>
      <c r="H62" s="41"/>
      <c r="I62" s="23"/>
    </row>
    <row r="63" spans="1:9" ht="15" customHeight="1" outlineLevel="1" x14ac:dyDescent="0.3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24687165</v>
      </c>
      <c r="H63" s="41"/>
      <c r="I63" s="23"/>
    </row>
    <row r="64" spans="1:9" ht="15" customHeight="1" outlineLevel="1" x14ac:dyDescent="0.3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9509889</v>
      </c>
      <c r="H64" s="41"/>
      <c r="I64" s="23"/>
    </row>
    <row r="65" spans="1:9" ht="15" customHeight="1" outlineLevel="1" x14ac:dyDescent="0.3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33320067</v>
      </c>
      <c r="H65" s="41"/>
      <c r="I65" s="23"/>
    </row>
    <row r="66" spans="1:9" ht="15" customHeight="1" outlineLevel="1" x14ac:dyDescent="0.3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14188532</v>
      </c>
      <c r="H66" s="41"/>
      <c r="I66" s="23"/>
    </row>
    <row r="67" spans="1:9" ht="15" customHeight="1" outlineLevel="1" x14ac:dyDescent="0.3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34221111</v>
      </c>
      <c r="H67" s="41"/>
      <c r="I67" s="23"/>
    </row>
    <row r="68" spans="1:9" ht="15" customHeight="1" outlineLevel="1" x14ac:dyDescent="0.35">
      <c r="A68" s="38" t="s">
        <v>16</v>
      </c>
      <c r="B68" s="38" t="s">
        <v>17</v>
      </c>
      <c r="C68" s="39" t="s">
        <v>18</v>
      </c>
      <c r="D68" s="39" t="s">
        <v>78</v>
      </c>
      <c r="E68" s="40">
        <v>5053635</v>
      </c>
      <c r="H68" s="41"/>
      <c r="I68" s="23"/>
    </row>
    <row r="69" spans="1:9" ht="15" customHeight="1" outlineLevel="1" x14ac:dyDescent="0.3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5688107</v>
      </c>
      <c r="H69" s="41"/>
      <c r="I69" s="23"/>
    </row>
    <row r="70" spans="1:9" ht="15" customHeight="1" outlineLevel="1" x14ac:dyDescent="0.3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42693193</v>
      </c>
      <c r="H70" s="41"/>
      <c r="I70" s="23"/>
    </row>
    <row r="71" spans="1:9" ht="15" customHeight="1" outlineLevel="1" x14ac:dyDescent="0.3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56255133</v>
      </c>
      <c r="H71" s="41"/>
      <c r="I71" s="23"/>
    </row>
    <row r="72" spans="1:9" ht="15" customHeight="1" outlineLevel="1" x14ac:dyDescent="0.3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3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23978252</v>
      </c>
      <c r="H73" s="41"/>
      <c r="I73" s="23"/>
    </row>
    <row r="74" spans="1:9" ht="15" customHeight="1" outlineLevel="1" x14ac:dyDescent="0.35">
      <c r="A74" s="38" t="s">
        <v>16</v>
      </c>
      <c r="B74" s="38" t="s">
        <v>17</v>
      </c>
      <c r="C74" s="39" t="s">
        <v>18</v>
      </c>
      <c r="D74" s="39" t="s">
        <v>84</v>
      </c>
      <c r="E74" s="40">
        <v>1231398</v>
      </c>
      <c r="H74" s="41"/>
      <c r="I74" s="23"/>
    </row>
    <row r="75" spans="1:9" ht="15" customHeight="1" outlineLevel="1" x14ac:dyDescent="0.3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3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21022180</v>
      </c>
      <c r="H76" s="41"/>
      <c r="I76" s="23"/>
    </row>
    <row r="77" spans="1:9" ht="15" customHeight="1" outlineLevel="1" x14ac:dyDescent="0.3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11410178</v>
      </c>
      <c r="H77" s="41"/>
      <c r="I77" s="23"/>
    </row>
    <row r="78" spans="1:9" ht="15" customHeight="1" outlineLevel="1" x14ac:dyDescent="0.3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7691165</v>
      </c>
      <c r="H78" s="41"/>
      <c r="I78" s="23"/>
    </row>
    <row r="79" spans="1:9" ht="15" customHeight="1" outlineLevel="1" x14ac:dyDescent="0.3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16382857</v>
      </c>
      <c r="H79" s="41"/>
      <c r="I79" s="23"/>
    </row>
    <row r="80" spans="1:9" ht="15" customHeight="1" outlineLevel="1" x14ac:dyDescent="0.3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13407176</v>
      </c>
      <c r="H80" s="41"/>
      <c r="I80" s="23"/>
    </row>
    <row r="81" spans="1:9" ht="15" customHeight="1" outlineLevel="1" x14ac:dyDescent="0.3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20217654</v>
      </c>
      <c r="H81" s="41"/>
      <c r="I81" s="23"/>
    </row>
    <row r="82" spans="1:9" ht="15" customHeight="1" outlineLevel="1" x14ac:dyDescent="0.3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16423805</v>
      </c>
      <c r="H82" s="41"/>
      <c r="I82" s="23"/>
    </row>
    <row r="83" spans="1:9" ht="15" customHeight="1" outlineLevel="1" x14ac:dyDescent="0.3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6144392</v>
      </c>
      <c r="H83" s="41"/>
      <c r="I83" s="23"/>
    </row>
    <row r="84" spans="1:9" ht="15" customHeight="1" outlineLevel="1" x14ac:dyDescent="0.3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3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13587270</v>
      </c>
      <c r="H85" s="41"/>
      <c r="I85" s="23"/>
    </row>
    <row r="86" spans="1:9" ht="15" customHeight="1" outlineLevel="1" x14ac:dyDescent="0.3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11943776</v>
      </c>
      <c r="H86" s="41"/>
      <c r="I86" s="23"/>
    </row>
    <row r="87" spans="1:9" ht="15" customHeight="1" outlineLevel="1" x14ac:dyDescent="0.3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12787128</v>
      </c>
      <c r="H87" s="41"/>
      <c r="I87" s="23"/>
    </row>
    <row r="88" spans="1:9" ht="15" customHeight="1" outlineLevel="1" x14ac:dyDescent="0.3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18278777</v>
      </c>
      <c r="H88" s="41"/>
      <c r="I88" s="23"/>
    </row>
    <row r="89" spans="1:9" ht="15" customHeight="1" outlineLevel="1" x14ac:dyDescent="0.3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16737663</v>
      </c>
      <c r="H89" s="41"/>
      <c r="I89" s="23"/>
    </row>
    <row r="90" spans="1:9" ht="15" customHeight="1" outlineLevel="1" x14ac:dyDescent="0.3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11733424</v>
      </c>
      <c r="H90" s="41"/>
      <c r="I90" s="23"/>
    </row>
    <row r="91" spans="1:9" ht="15" customHeight="1" outlineLevel="1" x14ac:dyDescent="0.35">
      <c r="A91" s="38" t="s">
        <v>16</v>
      </c>
      <c r="B91" s="38" t="s">
        <v>17</v>
      </c>
      <c r="C91" s="39" t="s">
        <v>18</v>
      </c>
      <c r="D91" s="39" t="s">
        <v>101</v>
      </c>
      <c r="E91" s="40">
        <v>2360755</v>
      </c>
      <c r="H91" s="41"/>
      <c r="I91" s="23"/>
    </row>
    <row r="92" spans="1:9" ht="15" customHeight="1" outlineLevel="1" x14ac:dyDescent="0.3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3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9141355</v>
      </c>
      <c r="H93" s="41"/>
      <c r="I93" s="23"/>
    </row>
    <row r="94" spans="1:9" ht="15" customHeight="1" outlineLevel="1" x14ac:dyDescent="0.3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13899428</v>
      </c>
      <c r="H94" s="41"/>
      <c r="I94" s="23"/>
    </row>
    <row r="95" spans="1:9" ht="15" customHeight="1" outlineLevel="1" x14ac:dyDescent="0.3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10231096</v>
      </c>
      <c r="H95" s="41"/>
      <c r="I95" s="23"/>
    </row>
    <row r="96" spans="1:9" ht="15" customHeight="1" outlineLevel="1" x14ac:dyDescent="0.3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4808737</v>
      </c>
      <c r="H96" s="41"/>
      <c r="I96" s="23"/>
    </row>
    <row r="97" spans="1:9" ht="15" customHeight="1" outlineLevel="1" x14ac:dyDescent="0.3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21748481</v>
      </c>
      <c r="H97" s="41"/>
      <c r="I97" s="23"/>
    </row>
    <row r="98" spans="1:9" ht="15" customHeight="1" outlineLevel="1" x14ac:dyDescent="0.3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25171407</v>
      </c>
      <c r="H98" s="41"/>
      <c r="I98" s="23"/>
    </row>
    <row r="99" spans="1:9" ht="15" customHeight="1" outlineLevel="1" x14ac:dyDescent="0.3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25234230</v>
      </c>
      <c r="H99" s="41"/>
      <c r="I99" s="23"/>
    </row>
    <row r="100" spans="1:9" ht="15" customHeight="1" outlineLevel="1" x14ac:dyDescent="0.3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25345364</v>
      </c>
      <c r="H100" s="41"/>
      <c r="I100" s="23"/>
    </row>
    <row r="101" spans="1:9" ht="15" customHeight="1" outlineLevel="1" x14ac:dyDescent="0.3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3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37884533</v>
      </c>
      <c r="H102" s="41"/>
      <c r="I102" s="23"/>
    </row>
    <row r="103" spans="1:9" ht="15" customHeight="1" outlineLevel="1" x14ac:dyDescent="0.3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7631290</v>
      </c>
      <c r="H103" s="41"/>
      <c r="I103" s="23"/>
    </row>
    <row r="104" spans="1:9" ht="15" customHeight="1" outlineLevel="1" x14ac:dyDescent="0.3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3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17099544</v>
      </c>
      <c r="H105" s="41"/>
      <c r="I105" s="23"/>
    </row>
    <row r="106" spans="1:9" ht="15" customHeight="1" outlineLevel="1" x14ac:dyDescent="0.3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32738274</v>
      </c>
      <c r="H106" s="41"/>
      <c r="I106" s="23"/>
    </row>
    <row r="107" spans="1:9" ht="15" customHeight="1" outlineLevel="1" x14ac:dyDescent="0.3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22759455</v>
      </c>
      <c r="H107" s="41"/>
      <c r="I107" s="23"/>
    </row>
    <row r="108" spans="1:9" ht="15" customHeight="1" outlineLevel="1" x14ac:dyDescent="0.3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23971570</v>
      </c>
      <c r="H108" s="41"/>
      <c r="I108" s="23"/>
    </row>
    <row r="109" spans="1:9" ht="15" customHeight="1" outlineLevel="1" x14ac:dyDescent="0.3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3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43600929</v>
      </c>
      <c r="H110" s="41"/>
      <c r="I110" s="23"/>
    </row>
    <row r="111" spans="1:9" ht="15" customHeight="1" outlineLevel="1" x14ac:dyDescent="0.3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12981241</v>
      </c>
      <c r="H111" s="41"/>
      <c r="I111" s="23"/>
    </row>
    <row r="112" spans="1:9" ht="15" customHeight="1" outlineLevel="1" x14ac:dyDescent="0.3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34367525</v>
      </c>
      <c r="H112" s="41"/>
      <c r="I112" s="23"/>
    </row>
    <row r="113" spans="1:9" ht="15" customHeight="1" outlineLevel="1" x14ac:dyDescent="0.3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22207476</v>
      </c>
      <c r="H113" s="41"/>
      <c r="I113" s="23"/>
    </row>
    <row r="114" spans="1:9" ht="15" customHeight="1" outlineLevel="1" x14ac:dyDescent="0.3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3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4326915</v>
      </c>
      <c r="H115" s="41"/>
      <c r="I115" s="23"/>
    </row>
    <row r="116" spans="1:9" ht="15" customHeight="1" outlineLevel="1" x14ac:dyDescent="0.3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20079939</v>
      </c>
      <c r="H116" s="41"/>
      <c r="I116" s="23"/>
    </row>
    <row r="117" spans="1:9" ht="15" customHeight="1" outlineLevel="1" x14ac:dyDescent="0.3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9158201</v>
      </c>
      <c r="H117" s="41"/>
      <c r="I117" s="23"/>
    </row>
    <row r="118" spans="1:9" ht="15" customHeight="1" outlineLevel="1" x14ac:dyDescent="0.3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3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15270151</v>
      </c>
      <c r="H119" s="41"/>
      <c r="I119" s="23"/>
    </row>
    <row r="120" spans="1:9" ht="15" customHeight="1" outlineLevel="1" x14ac:dyDescent="0.3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32199208</v>
      </c>
      <c r="H120" s="41"/>
      <c r="I120" s="23"/>
    </row>
    <row r="121" spans="1:9" ht="15" customHeight="1" outlineLevel="1" x14ac:dyDescent="0.3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20726120</v>
      </c>
      <c r="H121" s="41"/>
      <c r="I121" s="23"/>
    </row>
    <row r="122" spans="1:9" ht="15" customHeight="1" outlineLevel="1" x14ac:dyDescent="0.3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24150905</v>
      </c>
      <c r="H122" s="41"/>
      <c r="I122" s="23"/>
    </row>
    <row r="123" spans="1:9" ht="15" customHeight="1" outlineLevel="1" x14ac:dyDescent="0.3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3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20570302</v>
      </c>
      <c r="H124" s="41"/>
      <c r="I124" s="23"/>
    </row>
    <row r="125" spans="1:9" ht="15" customHeight="1" outlineLevel="1" x14ac:dyDescent="0.3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17004698</v>
      </c>
      <c r="H125" s="41"/>
      <c r="I125" s="23"/>
    </row>
    <row r="126" spans="1:9" ht="15" customHeight="1" outlineLevel="1" x14ac:dyDescent="0.3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10834806</v>
      </c>
      <c r="H126" s="41"/>
      <c r="I126" s="23"/>
    </row>
    <row r="127" spans="1:9" ht="15" customHeight="1" outlineLevel="1" x14ac:dyDescent="0.3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10535304</v>
      </c>
      <c r="H127" s="41"/>
      <c r="I127" s="23"/>
    </row>
    <row r="128" spans="1:9" ht="15" customHeight="1" outlineLevel="1" x14ac:dyDescent="0.3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3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6691850</v>
      </c>
      <c r="H129" s="41"/>
      <c r="I129" s="23"/>
    </row>
    <row r="130" spans="1:9" ht="15" customHeight="1" outlineLevel="1" x14ac:dyDescent="0.3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9869581</v>
      </c>
      <c r="H130" s="41"/>
      <c r="I130" s="23"/>
    </row>
    <row r="131" spans="1:9" ht="15" customHeight="1" outlineLevel="1" x14ac:dyDescent="0.3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11585440</v>
      </c>
      <c r="H131" s="41"/>
      <c r="I131" s="23"/>
    </row>
    <row r="132" spans="1:9" ht="15" customHeight="1" outlineLevel="1" x14ac:dyDescent="0.3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9599804</v>
      </c>
      <c r="H132" s="41"/>
      <c r="I132" s="23"/>
    </row>
    <row r="133" spans="1:9" ht="15" customHeight="1" outlineLevel="1" x14ac:dyDescent="0.3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15697414</v>
      </c>
      <c r="H133" s="41"/>
      <c r="I133" s="23"/>
    </row>
    <row r="134" spans="1:9" ht="15" customHeight="1" outlineLevel="1" x14ac:dyDescent="0.3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11690497</v>
      </c>
      <c r="H134" s="41"/>
      <c r="I134" s="23"/>
    </row>
    <row r="135" spans="1:9" ht="15" customHeight="1" outlineLevel="1" x14ac:dyDescent="0.3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17883610</v>
      </c>
      <c r="H135" s="41"/>
      <c r="I135" s="23"/>
    </row>
    <row r="136" spans="1:9" ht="15" customHeight="1" outlineLevel="1" x14ac:dyDescent="0.3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9467753</v>
      </c>
      <c r="H136" s="41"/>
      <c r="I136" s="23"/>
    </row>
    <row r="137" spans="1:9" ht="15" customHeight="1" outlineLevel="1" x14ac:dyDescent="0.3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15747781</v>
      </c>
      <c r="H137" s="41"/>
      <c r="I137" s="23"/>
    </row>
    <row r="138" spans="1:9" ht="15" customHeight="1" outlineLevel="1" x14ac:dyDescent="0.3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17814928</v>
      </c>
      <c r="H138" s="41"/>
      <c r="I138" s="23"/>
    </row>
    <row r="139" spans="1:9" ht="15" customHeight="1" outlineLevel="1" x14ac:dyDescent="0.3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3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14827054</v>
      </c>
      <c r="H140" s="41"/>
      <c r="I140" s="23"/>
    </row>
    <row r="141" spans="1:9" ht="15" customHeight="1" outlineLevel="1" x14ac:dyDescent="0.3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16707785</v>
      </c>
      <c r="H141" s="41"/>
      <c r="I141" s="23"/>
    </row>
    <row r="142" spans="1:9" ht="15" customHeight="1" outlineLevel="1" x14ac:dyDescent="0.3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27398505</v>
      </c>
      <c r="H142" s="41"/>
      <c r="I142" s="23"/>
    </row>
    <row r="143" spans="1:9" ht="15" customHeight="1" outlineLevel="1" x14ac:dyDescent="0.3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19602536</v>
      </c>
      <c r="H143" s="41"/>
      <c r="I143" s="23"/>
    </row>
    <row r="144" spans="1:9" ht="15" customHeight="1" outlineLevel="1" x14ac:dyDescent="0.3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5343325</v>
      </c>
      <c r="H144" s="41"/>
      <c r="I144" s="23"/>
    </row>
    <row r="145" spans="1:9" ht="15" customHeight="1" outlineLevel="1" x14ac:dyDescent="0.3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15394926</v>
      </c>
      <c r="H145" s="41"/>
      <c r="I145" s="23"/>
    </row>
    <row r="146" spans="1:9" ht="15" customHeight="1" outlineLevel="1" x14ac:dyDescent="0.3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11069218</v>
      </c>
      <c r="H146" s="41"/>
      <c r="I146" s="23"/>
    </row>
    <row r="147" spans="1:9" ht="15" customHeight="1" outlineLevel="1" x14ac:dyDescent="0.3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3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35">
      <c r="A149" s="38" t="s">
        <v>16</v>
      </c>
      <c r="B149" s="38" t="s">
        <v>17</v>
      </c>
      <c r="C149" s="39" t="s">
        <v>18</v>
      </c>
      <c r="D149" s="39" t="s">
        <v>159</v>
      </c>
      <c r="E149" s="40">
        <v>2989155</v>
      </c>
      <c r="H149" s="41"/>
      <c r="I149" s="23"/>
    </row>
    <row r="150" spans="1:9" ht="15" customHeight="1" outlineLevel="1" x14ac:dyDescent="0.3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14488546</v>
      </c>
      <c r="H150" s="41"/>
      <c r="I150" s="23"/>
    </row>
    <row r="151" spans="1:9" ht="15" customHeight="1" outlineLevel="1" x14ac:dyDescent="0.35">
      <c r="A151" s="38" t="s">
        <v>16</v>
      </c>
      <c r="B151" s="38" t="s">
        <v>17</v>
      </c>
      <c r="C151" s="39" t="s">
        <v>18</v>
      </c>
      <c r="D151" s="39" t="s">
        <v>161</v>
      </c>
      <c r="E151" s="40">
        <v>2448898</v>
      </c>
      <c r="H151" s="41"/>
      <c r="I151" s="23"/>
    </row>
    <row r="152" spans="1:9" ht="15" customHeight="1" outlineLevel="1" x14ac:dyDescent="0.3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16423613</v>
      </c>
      <c r="H152" s="41"/>
      <c r="I152" s="23"/>
    </row>
    <row r="153" spans="1:9" ht="15" customHeight="1" outlineLevel="1" x14ac:dyDescent="0.3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3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8071970</v>
      </c>
      <c r="H154" s="41"/>
      <c r="I154" s="23"/>
    </row>
    <row r="155" spans="1:9" ht="15" customHeight="1" outlineLevel="1" x14ac:dyDescent="0.3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2338609</v>
      </c>
      <c r="H155" s="41"/>
      <c r="I155" s="23"/>
    </row>
    <row r="156" spans="1:9" ht="15" customHeight="1" outlineLevel="1" x14ac:dyDescent="0.3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16640816</v>
      </c>
      <c r="H156" s="41"/>
      <c r="I156" s="23"/>
    </row>
    <row r="157" spans="1:9" ht="15" customHeight="1" outlineLevel="1" x14ac:dyDescent="0.3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31882146</v>
      </c>
      <c r="H157" s="41"/>
      <c r="I157" s="23"/>
    </row>
    <row r="158" spans="1:9" ht="15" customHeight="1" outlineLevel="1" x14ac:dyDescent="0.3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31961843</v>
      </c>
      <c r="H158" s="41"/>
      <c r="I158" s="23"/>
    </row>
    <row r="159" spans="1:9" ht="15" customHeight="1" outlineLevel="1" x14ac:dyDescent="0.3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3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10709161</v>
      </c>
      <c r="H160" s="41"/>
      <c r="I160" s="23"/>
    </row>
    <row r="161" spans="1:9" ht="15" customHeight="1" outlineLevel="1" x14ac:dyDescent="0.3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7485955</v>
      </c>
      <c r="H161" s="41"/>
      <c r="I161" s="23"/>
    </row>
    <row r="162" spans="1:9" ht="15" customHeight="1" outlineLevel="1" x14ac:dyDescent="0.3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10319322</v>
      </c>
      <c r="H162" s="41"/>
      <c r="I162" s="23"/>
    </row>
    <row r="163" spans="1:9" ht="15" customHeight="1" outlineLevel="1" x14ac:dyDescent="0.3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9936248</v>
      </c>
      <c r="H163" s="41"/>
      <c r="I163" s="23"/>
    </row>
    <row r="164" spans="1:9" ht="15" customHeight="1" outlineLevel="1" x14ac:dyDescent="0.3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6763856</v>
      </c>
      <c r="H164" s="41"/>
      <c r="I164" s="23"/>
    </row>
    <row r="165" spans="1:9" ht="15" customHeight="1" outlineLevel="1" x14ac:dyDescent="0.3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3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13469727</v>
      </c>
      <c r="H166" s="41"/>
      <c r="I166" s="23"/>
    </row>
    <row r="167" spans="1:9" ht="15" customHeight="1" outlineLevel="1" x14ac:dyDescent="0.3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21494683</v>
      </c>
      <c r="H167" s="41"/>
      <c r="I167" s="23"/>
    </row>
    <row r="168" spans="1:9" ht="15" customHeight="1" outlineLevel="1" x14ac:dyDescent="0.3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10493531</v>
      </c>
      <c r="H168" s="41"/>
      <c r="I168" s="23"/>
    </row>
    <row r="169" spans="1:9" ht="15" customHeight="1" outlineLevel="1" x14ac:dyDescent="0.3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3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12902923</v>
      </c>
      <c r="H170" s="41"/>
      <c r="I170" s="23"/>
    </row>
    <row r="171" spans="1:9" ht="15" customHeight="1" outlineLevel="1" x14ac:dyDescent="0.3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11887201</v>
      </c>
      <c r="H171" s="41"/>
      <c r="I171" s="23"/>
    </row>
    <row r="172" spans="1:9" ht="15" customHeight="1" outlineLevel="1" x14ac:dyDescent="0.3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8764854</v>
      </c>
      <c r="H172" s="41"/>
      <c r="I172" s="23"/>
    </row>
    <row r="173" spans="1:9" ht="15" customHeight="1" outlineLevel="1" x14ac:dyDescent="0.3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2274465</v>
      </c>
      <c r="H173" s="41"/>
      <c r="I173" s="23"/>
    </row>
    <row r="174" spans="1:9" ht="15" customHeight="1" outlineLevel="1" x14ac:dyDescent="0.3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3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26973508</v>
      </c>
      <c r="H175" s="41"/>
      <c r="I175" s="23"/>
    </row>
    <row r="176" spans="1:9" ht="15" customHeight="1" outlineLevel="1" x14ac:dyDescent="0.3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11058729</v>
      </c>
      <c r="H176" s="41"/>
      <c r="I176" s="23"/>
    </row>
    <row r="177" spans="1:9" ht="15" customHeight="1" outlineLevel="1" x14ac:dyDescent="0.3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26563253</v>
      </c>
      <c r="H177" s="41"/>
      <c r="I177" s="23"/>
    </row>
    <row r="178" spans="1:9" ht="15" customHeight="1" outlineLevel="1" x14ac:dyDescent="0.3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11996575</v>
      </c>
      <c r="H178" s="41"/>
      <c r="I178" s="23"/>
    </row>
    <row r="179" spans="1:9" ht="15" customHeight="1" outlineLevel="1" x14ac:dyDescent="0.3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11622986</v>
      </c>
      <c r="H179" s="41"/>
      <c r="I179" s="23"/>
    </row>
    <row r="180" spans="1:9" ht="15" customHeight="1" outlineLevel="1" x14ac:dyDescent="0.3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7368184</v>
      </c>
      <c r="H180" s="41"/>
      <c r="I180" s="23"/>
    </row>
    <row r="181" spans="1:9" ht="15" customHeight="1" outlineLevel="1" x14ac:dyDescent="0.3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7477830</v>
      </c>
      <c r="H181" s="41"/>
      <c r="I181" s="23"/>
    </row>
    <row r="182" spans="1:9" ht="15" customHeight="1" outlineLevel="1" x14ac:dyDescent="0.3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35">
      <c r="A183" s="38" t="s">
        <v>16</v>
      </c>
      <c r="B183" s="38" t="s">
        <v>17</v>
      </c>
      <c r="C183" s="39" t="s">
        <v>18</v>
      </c>
      <c r="D183" s="39" t="s">
        <v>193</v>
      </c>
      <c r="E183" s="40">
        <v>2682285</v>
      </c>
      <c r="H183" s="41"/>
      <c r="I183" s="23"/>
    </row>
    <row r="184" spans="1:9" ht="15" customHeight="1" outlineLevel="1" x14ac:dyDescent="0.3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10258289</v>
      </c>
      <c r="H184" s="41"/>
      <c r="I184" s="23"/>
    </row>
    <row r="185" spans="1:9" ht="15" customHeight="1" outlineLevel="1" x14ac:dyDescent="0.3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15599440</v>
      </c>
      <c r="H185" s="41"/>
      <c r="I185" s="23"/>
    </row>
    <row r="186" spans="1:9" ht="15" customHeight="1" outlineLevel="1" x14ac:dyDescent="0.3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23247555</v>
      </c>
      <c r="H186" s="41"/>
      <c r="I186" s="23"/>
    </row>
    <row r="187" spans="1:9" ht="15" customHeight="1" outlineLevel="1" x14ac:dyDescent="0.3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13700522</v>
      </c>
      <c r="H187" s="41"/>
      <c r="I187" s="23"/>
    </row>
    <row r="188" spans="1:9" ht="15" customHeight="1" outlineLevel="1" x14ac:dyDescent="0.3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13849086</v>
      </c>
      <c r="H188" s="41"/>
      <c r="I188" s="23"/>
    </row>
    <row r="189" spans="1:9" ht="15" customHeight="1" outlineLevel="1" x14ac:dyDescent="0.3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10867367</v>
      </c>
      <c r="H189" s="41"/>
      <c r="I189" s="23"/>
    </row>
    <row r="190" spans="1:9" ht="15" customHeight="1" outlineLevel="1" x14ac:dyDescent="0.3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48551472</v>
      </c>
      <c r="H190" s="41"/>
      <c r="I190" s="23"/>
    </row>
    <row r="191" spans="1:9" ht="15" customHeight="1" outlineLevel="1" x14ac:dyDescent="0.3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9838296</v>
      </c>
      <c r="H191" s="41"/>
      <c r="I191" s="23"/>
    </row>
    <row r="192" spans="1:9" ht="15" customHeight="1" outlineLevel="1" x14ac:dyDescent="0.35">
      <c r="A192" s="38" t="s">
        <v>16</v>
      </c>
      <c r="B192" s="38" t="s">
        <v>17</v>
      </c>
      <c r="C192" s="39" t="s">
        <v>18</v>
      </c>
      <c r="D192" s="39" t="s">
        <v>202</v>
      </c>
      <c r="E192" s="40">
        <v>2869443</v>
      </c>
      <c r="H192" s="41"/>
      <c r="I192" s="23"/>
    </row>
    <row r="193" spans="1:9" ht="15" customHeight="1" outlineLevel="1" x14ac:dyDescent="0.35">
      <c r="A193" s="38" t="s">
        <v>16</v>
      </c>
      <c r="B193" s="38" t="s">
        <v>17</v>
      </c>
      <c r="C193" s="39" t="s">
        <v>18</v>
      </c>
      <c r="D193" s="39" t="s">
        <v>203</v>
      </c>
      <c r="E193" s="40">
        <v>1343364</v>
      </c>
      <c r="H193" s="41"/>
      <c r="I193" s="23"/>
    </row>
    <row r="194" spans="1:9" ht="15" customHeight="1" outlineLevel="1" x14ac:dyDescent="0.35">
      <c r="A194" s="38" t="s">
        <v>16</v>
      </c>
      <c r="B194" s="38" t="s">
        <v>17</v>
      </c>
      <c r="C194" s="39" t="s">
        <v>18</v>
      </c>
      <c r="D194" s="39" t="s">
        <v>204</v>
      </c>
      <c r="E194" s="40">
        <v>4206481</v>
      </c>
      <c r="H194" s="41"/>
      <c r="I194" s="23"/>
    </row>
    <row r="195" spans="1:9" ht="15" customHeight="1" outlineLevel="1" x14ac:dyDescent="0.3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3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3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10969826</v>
      </c>
      <c r="H197" s="41"/>
      <c r="I197" s="23"/>
    </row>
    <row r="198" spans="1:9" ht="15" customHeight="1" outlineLevel="1" x14ac:dyDescent="0.3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3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21205171</v>
      </c>
      <c r="H199" s="41"/>
      <c r="I199" s="23"/>
    </row>
    <row r="200" spans="1:9" ht="15" customHeight="1" outlineLevel="1" x14ac:dyDescent="0.3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45464207</v>
      </c>
      <c r="H200" s="41"/>
      <c r="I200" s="23"/>
    </row>
    <row r="201" spans="1:9" ht="15" customHeight="1" outlineLevel="1" x14ac:dyDescent="0.3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10978659</v>
      </c>
      <c r="H201" s="41"/>
      <c r="I201" s="23"/>
    </row>
    <row r="202" spans="1:9" ht="15" customHeight="1" outlineLevel="1" x14ac:dyDescent="0.3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50467693</v>
      </c>
      <c r="H202" s="41"/>
      <c r="I202" s="23"/>
    </row>
    <row r="203" spans="1:9" ht="15" customHeight="1" outlineLevel="1" x14ac:dyDescent="0.3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17037402</v>
      </c>
      <c r="H203" s="41"/>
      <c r="I203" s="23"/>
    </row>
    <row r="204" spans="1:9" ht="15" customHeight="1" outlineLevel="1" x14ac:dyDescent="0.35">
      <c r="A204" s="38" t="s">
        <v>16</v>
      </c>
      <c r="B204" s="38" t="s">
        <v>17</v>
      </c>
      <c r="C204" s="39" t="s">
        <v>18</v>
      </c>
      <c r="D204" s="39" t="s">
        <v>214</v>
      </c>
      <c r="E204" s="40">
        <v>1564521</v>
      </c>
      <c r="H204" s="41"/>
      <c r="I204" s="23"/>
    </row>
    <row r="205" spans="1:9" ht="15" customHeight="1" outlineLevel="1" x14ac:dyDescent="0.3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5101593</v>
      </c>
      <c r="H205" s="41"/>
      <c r="I205" s="23"/>
    </row>
    <row r="206" spans="1:9" ht="15" customHeight="1" outlineLevel="1" x14ac:dyDescent="0.35">
      <c r="A206" s="38" t="s">
        <v>16</v>
      </c>
      <c r="B206" s="38" t="s">
        <v>17</v>
      </c>
      <c r="C206" s="39" t="s">
        <v>18</v>
      </c>
      <c r="D206" s="39" t="s">
        <v>216</v>
      </c>
      <c r="E206" s="40">
        <v>2085020</v>
      </c>
      <c r="H206" s="41"/>
      <c r="I206" s="23"/>
    </row>
    <row r="207" spans="1:9" ht="15" customHeight="1" outlineLevel="1" x14ac:dyDescent="0.35">
      <c r="A207" s="38" t="s">
        <v>16</v>
      </c>
      <c r="B207" s="38" t="s">
        <v>17</v>
      </c>
      <c r="C207" s="39" t="s">
        <v>18</v>
      </c>
      <c r="D207" s="39" t="s">
        <v>217</v>
      </c>
      <c r="E207" s="40">
        <v>3242769</v>
      </c>
      <c r="H207" s="41"/>
      <c r="I207" s="23"/>
    </row>
    <row r="208" spans="1:9" ht="15" customHeight="1" outlineLevel="1" x14ac:dyDescent="0.3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22833402</v>
      </c>
      <c r="H208" s="41"/>
      <c r="I208" s="23"/>
    </row>
    <row r="209" spans="1:9" ht="15" customHeight="1" outlineLevel="1" x14ac:dyDescent="0.3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14723930</v>
      </c>
      <c r="H209" s="41"/>
      <c r="I209" s="23"/>
    </row>
    <row r="210" spans="1:9" ht="15" customHeight="1" outlineLevel="1" x14ac:dyDescent="0.3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14169583</v>
      </c>
      <c r="H210" s="41"/>
      <c r="I210" s="23"/>
    </row>
    <row r="211" spans="1:9" ht="15" customHeight="1" outlineLevel="1" x14ac:dyDescent="0.3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11711195</v>
      </c>
      <c r="H211" s="41"/>
      <c r="I211" s="23"/>
    </row>
    <row r="212" spans="1:9" ht="15" customHeight="1" outlineLevel="1" x14ac:dyDescent="0.3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3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12086673</v>
      </c>
      <c r="H213" s="41"/>
      <c r="I213" s="23"/>
    </row>
    <row r="214" spans="1:9" ht="15" customHeight="1" outlineLevel="1" x14ac:dyDescent="0.3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7946859</v>
      </c>
      <c r="H214" s="41"/>
      <c r="I214" s="23"/>
    </row>
    <row r="215" spans="1:9" ht="15" customHeight="1" outlineLevel="1" x14ac:dyDescent="0.3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37007160</v>
      </c>
      <c r="H215" s="41"/>
      <c r="I215" s="23"/>
    </row>
    <row r="216" spans="1:9" ht="15" customHeight="1" outlineLevel="1" x14ac:dyDescent="0.3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15688252</v>
      </c>
      <c r="H216" s="41"/>
      <c r="I216" s="23"/>
    </row>
    <row r="217" spans="1:9" ht="15" customHeight="1" outlineLevel="1" x14ac:dyDescent="0.3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3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6623799</v>
      </c>
      <c r="H218" s="41"/>
      <c r="I218" s="23"/>
    </row>
    <row r="219" spans="1:9" ht="15" customHeight="1" outlineLevel="1" x14ac:dyDescent="0.3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4664270</v>
      </c>
      <c r="H219" s="41"/>
      <c r="I219" s="23"/>
    </row>
    <row r="220" spans="1:9" ht="15" customHeight="1" outlineLevel="1" x14ac:dyDescent="0.3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6558658</v>
      </c>
      <c r="H220" s="41"/>
      <c r="I220" s="23"/>
    </row>
    <row r="221" spans="1:9" ht="15" customHeight="1" outlineLevel="1" x14ac:dyDescent="0.3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2180997</v>
      </c>
      <c r="H221" s="41"/>
      <c r="I221" s="23"/>
    </row>
    <row r="222" spans="1:9" ht="15" customHeight="1" outlineLevel="1" x14ac:dyDescent="0.35">
      <c r="A222" s="38" t="s">
        <v>16</v>
      </c>
      <c r="B222" s="38" t="s">
        <v>17</v>
      </c>
      <c r="C222" s="39" t="s">
        <v>18</v>
      </c>
      <c r="D222" s="39" t="s">
        <v>232</v>
      </c>
      <c r="E222" s="40">
        <v>1391277</v>
      </c>
      <c r="H222" s="41"/>
      <c r="I222" s="23"/>
    </row>
    <row r="223" spans="1:9" ht="15" customHeight="1" outlineLevel="1" x14ac:dyDescent="0.35">
      <c r="A223" s="38" t="s">
        <v>16</v>
      </c>
      <c r="B223" s="38" t="s">
        <v>17</v>
      </c>
      <c r="C223" s="39" t="s">
        <v>18</v>
      </c>
      <c r="D223" s="39" t="s">
        <v>233</v>
      </c>
      <c r="E223" s="40">
        <v>1144957</v>
      </c>
      <c r="H223" s="41"/>
      <c r="I223" s="23"/>
    </row>
    <row r="224" spans="1:9" ht="15" customHeight="1" outlineLevel="1" x14ac:dyDescent="0.3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9184963</v>
      </c>
      <c r="H224" s="41"/>
      <c r="I224" s="23"/>
    </row>
    <row r="225" spans="1:9" ht="15" customHeight="1" outlineLevel="1" x14ac:dyDescent="0.35">
      <c r="A225" s="38" t="s">
        <v>16</v>
      </c>
      <c r="B225" s="38" t="s">
        <v>17</v>
      </c>
      <c r="C225" s="39" t="s">
        <v>18</v>
      </c>
      <c r="D225" s="39" t="s">
        <v>235</v>
      </c>
      <c r="E225" s="40">
        <v>2691575</v>
      </c>
      <c r="H225" s="41"/>
      <c r="I225" s="23"/>
    </row>
    <row r="226" spans="1:9" ht="15" customHeight="1" outlineLevel="1" x14ac:dyDescent="0.3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2613461</v>
      </c>
      <c r="H226" s="41"/>
      <c r="I226" s="23"/>
    </row>
    <row r="227" spans="1:9" ht="15" customHeight="1" outlineLevel="1" x14ac:dyDescent="0.3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7460264</v>
      </c>
      <c r="H227" s="41"/>
      <c r="I227" s="23"/>
    </row>
    <row r="228" spans="1:9" ht="15" customHeight="1" outlineLevel="1" x14ac:dyDescent="0.3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6330924</v>
      </c>
      <c r="H228" s="41"/>
      <c r="I228" s="23"/>
    </row>
    <row r="229" spans="1:9" ht="15" customHeight="1" outlineLevel="1" x14ac:dyDescent="0.3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6383816</v>
      </c>
      <c r="H229" s="41"/>
      <c r="I229" s="23"/>
    </row>
    <row r="230" spans="1:9" ht="15" customHeight="1" outlineLevel="1" x14ac:dyDescent="0.3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5200389</v>
      </c>
      <c r="H230" s="41"/>
      <c r="I230" s="23"/>
    </row>
    <row r="231" spans="1:9" ht="15" customHeight="1" outlineLevel="1" x14ac:dyDescent="0.3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8518833</v>
      </c>
      <c r="H231" s="41"/>
      <c r="I231" s="23"/>
    </row>
    <row r="232" spans="1:9" ht="15" customHeight="1" outlineLevel="1" x14ac:dyDescent="0.3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3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13724390</v>
      </c>
      <c r="H233" s="41"/>
      <c r="I233" s="23"/>
    </row>
    <row r="234" spans="1:9" ht="15" customHeight="1" outlineLevel="1" x14ac:dyDescent="0.3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14541917</v>
      </c>
      <c r="H234" s="41"/>
      <c r="I234" s="23"/>
    </row>
    <row r="235" spans="1:9" ht="15" customHeight="1" outlineLevel="1" x14ac:dyDescent="0.3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2671436</v>
      </c>
      <c r="H235" s="41"/>
      <c r="I235" s="23"/>
    </row>
    <row r="236" spans="1:9" ht="15" customHeight="1" outlineLevel="1" x14ac:dyDescent="0.3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7773771</v>
      </c>
      <c r="H236" s="41"/>
      <c r="I236" s="23"/>
    </row>
    <row r="237" spans="1:9" ht="15" customHeight="1" outlineLevel="1" x14ac:dyDescent="0.3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36617993</v>
      </c>
      <c r="H237" s="41"/>
      <c r="I237" s="23"/>
    </row>
    <row r="238" spans="1:9" ht="15" customHeight="1" outlineLevel="1" x14ac:dyDescent="0.3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16012165</v>
      </c>
      <c r="H238" s="41"/>
      <c r="I238" s="23"/>
    </row>
    <row r="239" spans="1:9" ht="15" customHeight="1" outlineLevel="1" x14ac:dyDescent="0.3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44776383</v>
      </c>
      <c r="H239" s="41"/>
      <c r="I239" s="23"/>
    </row>
    <row r="240" spans="1:9" ht="15" customHeight="1" outlineLevel="1" x14ac:dyDescent="0.3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7936712</v>
      </c>
      <c r="H240" s="41"/>
      <c r="I240" s="23"/>
    </row>
    <row r="241" spans="1:9" ht="15" customHeight="1" outlineLevel="1" x14ac:dyDescent="0.3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3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18180211</v>
      </c>
      <c r="H242" s="41"/>
      <c r="I242" s="23"/>
    </row>
    <row r="243" spans="1:9" ht="15" customHeight="1" outlineLevel="1" x14ac:dyDescent="0.3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8997850</v>
      </c>
      <c r="H243" s="41"/>
      <c r="I243" s="23"/>
    </row>
    <row r="244" spans="1:9" ht="15" customHeight="1" outlineLevel="1" x14ac:dyDescent="0.3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7339205</v>
      </c>
      <c r="H244" s="41"/>
      <c r="I244" s="23"/>
    </row>
    <row r="245" spans="1:9" ht="15" customHeight="1" outlineLevel="1" x14ac:dyDescent="0.3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7289251</v>
      </c>
      <c r="H245" s="41"/>
      <c r="I245" s="23"/>
    </row>
    <row r="246" spans="1:9" ht="15" customHeight="1" outlineLevel="1" x14ac:dyDescent="0.3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3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6133458</v>
      </c>
      <c r="H247" s="41"/>
      <c r="I247" s="23"/>
    </row>
    <row r="248" spans="1:9" ht="15" customHeight="1" outlineLevel="1" x14ac:dyDescent="0.3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10734490</v>
      </c>
      <c r="H248" s="41"/>
      <c r="I248" s="23"/>
    </row>
    <row r="249" spans="1:9" ht="15" customHeight="1" outlineLevel="1" x14ac:dyDescent="0.3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30982349</v>
      </c>
      <c r="H249" s="41"/>
      <c r="I249" s="23"/>
    </row>
    <row r="250" spans="1:9" ht="15" customHeight="1" outlineLevel="1" x14ac:dyDescent="0.3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39352878</v>
      </c>
      <c r="H250" s="41"/>
      <c r="I250" s="23"/>
    </row>
    <row r="251" spans="1:9" ht="15" customHeight="1" outlineLevel="1" x14ac:dyDescent="0.35">
      <c r="A251" s="38" t="s">
        <v>16</v>
      </c>
      <c r="B251" s="38" t="s">
        <v>17</v>
      </c>
      <c r="C251" s="39" t="s">
        <v>18</v>
      </c>
      <c r="D251" s="39" t="s">
        <v>261</v>
      </c>
      <c r="E251" s="40">
        <v>7753759</v>
      </c>
      <c r="H251" s="41"/>
      <c r="I251" s="23"/>
    </row>
    <row r="252" spans="1:9" ht="15" customHeight="1" outlineLevel="1" x14ac:dyDescent="0.3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4424828</v>
      </c>
      <c r="H252" s="41"/>
      <c r="I252" s="23"/>
    </row>
    <row r="253" spans="1:9" ht="15" customHeight="1" outlineLevel="1" x14ac:dyDescent="0.35">
      <c r="A253" s="38" t="s">
        <v>16</v>
      </c>
      <c r="B253" s="38" t="s">
        <v>17</v>
      </c>
      <c r="C253" s="39" t="s">
        <v>18</v>
      </c>
      <c r="D253" s="39" t="s">
        <v>263</v>
      </c>
      <c r="E253" s="40">
        <v>1563236</v>
      </c>
      <c r="H253" s="41"/>
      <c r="I253" s="23"/>
    </row>
    <row r="254" spans="1:9" ht="15" customHeight="1" outlineLevel="1" x14ac:dyDescent="0.35">
      <c r="A254" s="38" t="s">
        <v>16</v>
      </c>
      <c r="B254" s="38" t="s">
        <v>17</v>
      </c>
      <c r="C254" s="39" t="s">
        <v>18</v>
      </c>
      <c r="D254" s="39" t="s">
        <v>264</v>
      </c>
      <c r="E254" s="40">
        <v>3096683</v>
      </c>
      <c r="H254" s="41"/>
      <c r="I254" s="23"/>
    </row>
    <row r="255" spans="1:9" ht="15" customHeight="1" outlineLevel="1" x14ac:dyDescent="0.35">
      <c r="A255" s="38" t="s">
        <v>16</v>
      </c>
      <c r="B255" s="38" t="s">
        <v>17</v>
      </c>
      <c r="C255" s="39" t="s">
        <v>18</v>
      </c>
      <c r="D255" s="39" t="s">
        <v>265</v>
      </c>
      <c r="E255" s="40">
        <v>1022319</v>
      </c>
      <c r="H255" s="41"/>
      <c r="I255" s="23"/>
    </row>
    <row r="256" spans="1:9" ht="15" customHeight="1" outlineLevel="1" x14ac:dyDescent="0.35">
      <c r="A256" s="38" t="s">
        <v>16</v>
      </c>
      <c r="B256" s="38" t="s">
        <v>17</v>
      </c>
      <c r="C256" s="39" t="s">
        <v>18</v>
      </c>
      <c r="D256" s="39" t="s">
        <v>266</v>
      </c>
      <c r="E256" s="40">
        <v>1382369</v>
      </c>
      <c r="H256" s="41"/>
      <c r="I256" s="23"/>
    </row>
    <row r="257" spans="1:9" ht="15" customHeight="1" outlineLevel="1" x14ac:dyDescent="0.35">
      <c r="A257" s="38" t="s">
        <v>16</v>
      </c>
      <c r="B257" s="38" t="s">
        <v>17</v>
      </c>
      <c r="C257" s="39" t="s">
        <v>18</v>
      </c>
      <c r="D257" s="39" t="s">
        <v>267</v>
      </c>
      <c r="E257" s="40">
        <v>1052716</v>
      </c>
      <c r="H257" s="41"/>
      <c r="I257" s="23"/>
    </row>
    <row r="258" spans="1:9" ht="15" customHeight="1" outlineLevel="1" x14ac:dyDescent="0.35">
      <c r="A258" s="38" t="s">
        <v>16</v>
      </c>
      <c r="B258" s="38" t="s">
        <v>17</v>
      </c>
      <c r="C258" s="39" t="s">
        <v>18</v>
      </c>
      <c r="D258" s="39" t="s">
        <v>268</v>
      </c>
      <c r="E258" s="40">
        <v>695201</v>
      </c>
      <c r="H258" s="41"/>
      <c r="I258" s="23"/>
    </row>
    <row r="259" spans="1:9" ht="15" customHeight="1" outlineLevel="1" x14ac:dyDescent="0.35">
      <c r="A259" s="38" t="s">
        <v>16</v>
      </c>
      <c r="B259" s="38" t="s">
        <v>17</v>
      </c>
      <c r="C259" s="39" t="s">
        <v>18</v>
      </c>
      <c r="D259" s="39" t="s">
        <v>269</v>
      </c>
      <c r="E259" s="40">
        <v>1686685</v>
      </c>
      <c r="H259" s="41"/>
      <c r="I259" s="23"/>
    </row>
    <row r="260" spans="1:9" ht="15" customHeight="1" outlineLevel="1" x14ac:dyDescent="0.35">
      <c r="A260" s="38" t="s">
        <v>16</v>
      </c>
      <c r="B260" s="38" t="s">
        <v>17</v>
      </c>
      <c r="C260" s="39" t="s">
        <v>18</v>
      </c>
      <c r="D260" s="39" t="s">
        <v>270</v>
      </c>
      <c r="E260" s="40">
        <v>1732354</v>
      </c>
      <c r="H260" s="41"/>
      <c r="I260" s="23"/>
    </row>
    <row r="261" spans="1:9" ht="15" customHeight="1" outlineLevel="1" x14ac:dyDescent="0.3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2934701</v>
      </c>
      <c r="H261" s="41"/>
      <c r="I261" s="23"/>
    </row>
    <row r="262" spans="1:9" ht="15" customHeight="1" outlineLevel="1" x14ac:dyDescent="0.3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2046160</v>
      </c>
      <c r="H262" s="41"/>
      <c r="I262" s="23"/>
    </row>
    <row r="263" spans="1:9" ht="15" customHeight="1" outlineLevel="1" x14ac:dyDescent="0.3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7138021</v>
      </c>
      <c r="H263" s="41"/>
      <c r="I263" s="23"/>
    </row>
    <row r="264" spans="1:9" ht="15" customHeight="1" outlineLevel="1" x14ac:dyDescent="0.3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35">
      <c r="A265" s="38" t="s">
        <v>16</v>
      </c>
      <c r="B265" s="38" t="s">
        <v>17</v>
      </c>
      <c r="C265" s="39" t="s">
        <v>18</v>
      </c>
      <c r="D265" s="39" t="s">
        <v>275</v>
      </c>
      <c r="E265" s="40">
        <v>1626031</v>
      </c>
      <c r="H265" s="41"/>
      <c r="I265" s="23"/>
    </row>
    <row r="266" spans="1:9" ht="15" customHeight="1" outlineLevel="1" x14ac:dyDescent="0.35">
      <c r="A266" s="38" t="s">
        <v>16</v>
      </c>
      <c r="B266" s="38" t="s">
        <v>17</v>
      </c>
      <c r="C266" s="39" t="s">
        <v>18</v>
      </c>
      <c r="D266" s="39" t="s">
        <v>276</v>
      </c>
      <c r="E266" s="40">
        <v>755656</v>
      </c>
      <c r="H266" s="41"/>
      <c r="I266" s="23"/>
    </row>
    <row r="267" spans="1:9" ht="15" customHeight="1" outlineLevel="1" x14ac:dyDescent="0.3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35">
      <c r="A268" s="38" t="s">
        <v>16</v>
      </c>
      <c r="B268" s="38" t="s">
        <v>17</v>
      </c>
      <c r="C268" s="39" t="s">
        <v>18</v>
      </c>
      <c r="D268" s="39" t="s">
        <v>278</v>
      </c>
      <c r="E268" s="40">
        <v>1914404</v>
      </c>
      <c r="H268" s="41"/>
      <c r="I268" s="23"/>
    </row>
    <row r="269" spans="1:9" ht="15" customHeight="1" outlineLevel="1" x14ac:dyDescent="0.3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35">
      <c r="A270" s="38" t="s">
        <v>16</v>
      </c>
      <c r="B270" s="38" t="s">
        <v>17</v>
      </c>
      <c r="C270" s="39" t="s">
        <v>18</v>
      </c>
      <c r="D270" s="39" t="s">
        <v>280</v>
      </c>
      <c r="E270" s="40">
        <v>769305</v>
      </c>
      <c r="H270" s="41"/>
      <c r="I270" s="23"/>
    </row>
    <row r="271" spans="1:9" ht="15" customHeight="1" outlineLevel="1" x14ac:dyDescent="0.3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8271627</v>
      </c>
      <c r="H271" s="41"/>
      <c r="I271" s="23"/>
    </row>
    <row r="272" spans="1:9" ht="15" customHeight="1" outlineLevel="1" x14ac:dyDescent="0.3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4207508</v>
      </c>
      <c r="H272" s="41"/>
      <c r="I272" s="23"/>
    </row>
    <row r="273" spans="1:9" ht="15" customHeight="1" outlineLevel="1" x14ac:dyDescent="0.3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3481425</v>
      </c>
      <c r="H273" s="41"/>
      <c r="I273" s="23"/>
    </row>
    <row r="274" spans="1:9" ht="15" customHeight="1" outlineLevel="1" x14ac:dyDescent="0.3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8243701</v>
      </c>
      <c r="H274" s="41"/>
      <c r="I274" s="23"/>
    </row>
    <row r="275" spans="1:9" ht="15" customHeight="1" outlineLevel="1" x14ac:dyDescent="0.3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4047834</v>
      </c>
      <c r="I275" s="23"/>
    </row>
    <row r="276" spans="1:9" outlineLevel="1" x14ac:dyDescent="0.35">
      <c r="A276" s="38"/>
      <c r="B276" s="38"/>
      <c r="C276" s="39"/>
      <c r="D276" s="39" t="s">
        <v>286</v>
      </c>
      <c r="E276" s="40">
        <v>13148491</v>
      </c>
      <c r="I276" s="23"/>
    </row>
    <row r="277" spans="1:9" x14ac:dyDescent="0.35">
      <c r="A277" s="38"/>
      <c r="B277" s="38"/>
      <c r="C277" s="39"/>
      <c r="D277" s="39" t="s">
        <v>287</v>
      </c>
      <c r="E277" s="40">
        <f>SUM(E9:E276)</f>
        <v>3095192568</v>
      </c>
      <c r="I277" s="23"/>
    </row>
    <row r="278" spans="1:9" x14ac:dyDescent="0.35">
      <c r="A278" s="38"/>
      <c r="B278" s="38"/>
      <c r="C278" s="39"/>
      <c r="D278" s="39"/>
    </row>
    <row r="279" spans="1:9" x14ac:dyDescent="0.35">
      <c r="A279" s="38"/>
      <c r="B279" s="38"/>
      <c r="C279" s="39"/>
      <c r="D279" s="39"/>
    </row>
  </sheetData>
  <autoFilter ref="A8:E11405" xr:uid="{00000000-0009-0000-0000-000001000000}"/>
  <mergeCells count="1">
    <mergeCell ref="A5:C5"/>
  </mergeCells>
  <hyperlinks>
    <hyperlink ref="A5" location="'Postcode sector lookup'!A1" display="Or click here to return to postcode search" xr:uid="{9CB2D85F-2458-4D52-BAAB-46C42B29C69F}"/>
    <hyperlink ref="A5:C5" location="'Postcode sector lookup'!A5" display="Or click here to return to postcode search" xr:uid="{31D95262-EC4B-4C55-9A7C-FA1318658C58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Janine Randolph</dc:creator>
  <cp:lastModifiedBy>Patrick John Quinn</cp:lastModifiedBy>
  <dcterms:created xsi:type="dcterms:W3CDTF">2025-05-07T15:50:06Z</dcterms:created>
  <dcterms:modified xsi:type="dcterms:W3CDTF">2026-02-12T18:29:35Z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2025-05-07T15:50:25Z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68ee0495-7bc5-4553-ac14-769f9781fa0e</vt:lpwstr>
  </property>
  <property fmtid="{D5CDD505-2E9C-101B-9397-08002B2CF9AE}" pid="8" name="MSIP_Label_c92f01a9-cdae-46d8-b7db-376e33119417_ContentBits">
    <vt:lpwstr>0</vt:lpwstr>
  </property>
  <property fmtid="{D5CDD505-2E9C-101B-9397-08002B2CF9AE}" pid="9" name="MSIP_Label_c92f01a9-cdae-46d8-b7db-376e33119417_Tag">
    <vt:lpwstr>10, 3, 0, 1</vt:lpwstr>
  </property>
</Properties>
</file>